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6EF51A3-5178-4675-8F18-E41C665D3C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29" i="1" s="1"/>
  <c r="B30" i="1" s="1"/>
  <c r="B31" i="1" s="1"/>
  <c r="B32" i="1" s="1"/>
  <c r="B33" i="1" s="1"/>
  <c r="B34" i="1" s="1"/>
  <c r="B35" i="1" s="1"/>
  <c r="B18" i="1" l="1"/>
  <c r="K28" i="2" l="1"/>
  <c r="K27" i="2"/>
  <c r="K26" i="2"/>
  <c r="K25" i="2"/>
  <c r="K21" i="2"/>
  <c r="K20" i="2"/>
  <c r="K29" i="2" l="1"/>
  <c r="K15" i="2"/>
  <c r="K14" i="2"/>
  <c r="K12" i="2"/>
  <c r="M5" i="2"/>
  <c r="J13" i="2" s="1"/>
  <c r="L4" i="2"/>
  <c r="H4" i="2"/>
  <c r="A4" i="2"/>
  <c r="K3" i="2"/>
  <c r="L3" i="2" s="1"/>
  <c r="A3" i="2"/>
  <c r="K2" i="2"/>
  <c r="L2" i="2" s="1"/>
  <c r="K13" i="2" l="1"/>
  <c r="J19" i="2"/>
  <c r="K19" i="2" s="1"/>
  <c r="K22" i="2" s="1"/>
  <c r="K16" i="2"/>
  <c r="K17" i="2" s="1"/>
  <c r="B13" i="1" l="1"/>
  <c r="B14" i="1" s="1"/>
</calcChain>
</file>

<file path=xl/sharedStrings.xml><?xml version="1.0" encoding="utf-8"?>
<sst xmlns="http://schemas.openxmlformats.org/spreadsheetml/2006/main" count="89" uniqueCount="64">
  <si>
    <t>Desc.</t>
  </si>
  <si>
    <t>Partidas</t>
  </si>
  <si>
    <t>Cant.</t>
  </si>
  <si>
    <t>Ud</t>
  </si>
  <si>
    <t>Topografia</t>
  </si>
  <si>
    <t>pa</t>
  </si>
  <si>
    <t>m2</t>
  </si>
  <si>
    <t>PRELIMINARES:</t>
  </si>
  <si>
    <t>MOVIMIENTO DE TIERRAS:</t>
  </si>
  <si>
    <t>Relleno compactado</t>
  </si>
  <si>
    <t>ml</t>
  </si>
  <si>
    <t xml:space="preserve">Limpieza </t>
  </si>
  <si>
    <t>HORMIGON SIMPLE:</t>
  </si>
  <si>
    <t>m3</t>
  </si>
  <si>
    <t>ESTAMPADO</t>
  </si>
  <si>
    <t>HORM. 180 Kg/Cm²:</t>
  </si>
  <si>
    <t>gl</t>
  </si>
  <si>
    <t/>
  </si>
  <si>
    <t>Hormigon Industrial</t>
  </si>
  <si>
    <t>Area de sección:</t>
  </si>
  <si>
    <t>Volumen / metro:</t>
  </si>
  <si>
    <t>Vol. analizado:</t>
  </si>
  <si>
    <t>Longitud total:</t>
  </si>
  <si>
    <t>m</t>
  </si>
  <si>
    <t>pt</t>
  </si>
  <si>
    <t>Mortero 1:2 para pulido.</t>
  </si>
  <si>
    <t>Construcción contén.</t>
  </si>
  <si>
    <t>M3</t>
  </si>
  <si>
    <t>M</t>
  </si>
  <si>
    <t>Hormigón  Industrial 180 kg/cm2 + 2% desp.</t>
  </si>
  <si>
    <t xml:space="preserve">CONTEN </t>
  </si>
  <si>
    <t>Carpinteria</t>
  </si>
  <si>
    <t>ACERA FROTADA Y VIOLINADA:</t>
  </si>
  <si>
    <t>Regla (1 de 1"x4"x2.62' / 10 usos)</t>
  </si>
  <si>
    <t>M2</t>
  </si>
  <si>
    <t>Horm. Industrial + 5% desp. 180 kg/cm2</t>
  </si>
  <si>
    <t>Vaciado y frotado</t>
  </si>
  <si>
    <t>Polvo rojo</t>
  </si>
  <si>
    <t>Cemento gris</t>
  </si>
  <si>
    <t>Mano de Obra</t>
  </si>
  <si>
    <t>Impermeabilizante</t>
  </si>
  <si>
    <t>Corte y Nivelacion</t>
  </si>
  <si>
    <t>Construccion de Aceras</t>
  </si>
  <si>
    <t>mts2</t>
  </si>
  <si>
    <t>No.</t>
  </si>
  <si>
    <t xml:space="preserve">                             RNC: 4-12-00020-7</t>
  </si>
  <si>
    <t xml:space="preserve">                             ALCALDIA MUNICIPAL</t>
  </si>
  <si>
    <t>AMGU-CCC-CP-2022-0002</t>
  </si>
  <si>
    <t>CARACTERISTICAS A EVALUAR DE MATERIALES Y EQUIPOS PARA LA EJECUCION</t>
  </si>
  <si>
    <t>DE LA OBRA CONSTRUCCION DE ACERAS Y CONTENES EN VARIOS SECTORES</t>
  </si>
  <si>
    <t>DEL MUNICIPIO DE GUAYMATE</t>
  </si>
  <si>
    <t>Construccion de Contenes</t>
  </si>
  <si>
    <t>GASTOS INDIRECTOS:</t>
  </si>
  <si>
    <t xml:space="preserve">Direc. Tec. Y Resp.              </t>
  </si>
  <si>
    <t xml:space="preserve">Transporte                              </t>
  </si>
  <si>
    <t>Imprevistos</t>
  </si>
  <si>
    <t xml:space="preserve">Seg. Soc. y Cotra Acc.           </t>
  </si>
  <si>
    <t xml:space="preserve">CODIA                                     </t>
  </si>
  <si>
    <t xml:space="preserve">Ley 6-86 Fond. de Pensiones  </t>
  </si>
  <si>
    <t xml:space="preserve">ITBIS                                            </t>
  </si>
  <si>
    <t>%</t>
  </si>
  <si>
    <t xml:space="preserve">                               AYUNTAMIENTO DEL MUNICIPIO DE GUAYMATE</t>
  </si>
  <si>
    <t xml:space="preserve">Gastos Admvos.                          </t>
  </si>
  <si>
    <t>Ley No. 253-12 (Pagos a Proveedores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</si>
</sst>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0.000"/>
    <numFmt numFmtId="166" formatCode="#,##0.000"/>
    <numFmt numFmtId="167" formatCode="&quot;$&quot;#,##0.00;\-&quot;$&quot;#,##0.00"/>
    <numFmt numFmtId="168" formatCode="0.0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7"/>
      <name val="Times New Roman"/>
      <family val="1"/>
    </font>
    <font>
      <sz val="7"/>
      <name val="Arial Narrow"/>
      <family val="2"/>
    </font>
    <font>
      <b/>
      <sz val="8"/>
      <name val="Times New Roman"/>
      <family val="1"/>
    </font>
    <font>
      <b/>
      <i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4" fontId="5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67" fontId="8" fillId="0" borderId="0" xfId="0" applyNumberFormat="1" applyFont="1" applyBorder="1" applyAlignment="1" applyProtection="1">
      <alignment horizontal="right" vertical="center"/>
      <protection locked="0"/>
    </xf>
    <xf numFmtId="10" fontId="10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8" fillId="0" borderId="1" xfId="0" quotePrefix="1" applyFont="1" applyBorder="1" applyAlignment="1" applyProtection="1">
      <alignment horizontal="left" vertical="center"/>
    </xf>
    <xf numFmtId="0" fontId="8" fillId="0" borderId="2" xfId="0" quotePrefix="1" applyFont="1" applyBorder="1" applyAlignment="1" applyProtection="1">
      <alignment horizontal="left" vertical="center"/>
    </xf>
    <xf numFmtId="2" fontId="8" fillId="0" borderId="2" xfId="0" applyNumberFormat="1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horizontal="right" vertical="center"/>
    </xf>
    <xf numFmtId="4" fontId="8" fillId="0" borderId="2" xfId="0" applyNumberFormat="1" applyFont="1" applyBorder="1" applyAlignment="1" applyProtection="1">
      <alignment horizontal="right" vertical="center"/>
      <protection locked="0"/>
    </xf>
    <xf numFmtId="10" fontId="10" fillId="0" borderId="3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168" fontId="8" fillId="0" borderId="2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11" fillId="0" borderId="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8" fillId="0" borderId="4" xfId="0" quotePrefix="1" applyFont="1" applyBorder="1" applyAlignment="1" applyProtection="1">
      <alignment horizontal="left" vertical="center"/>
    </xf>
    <xf numFmtId="0" fontId="8" fillId="0" borderId="0" xfId="0" quotePrefix="1" applyFont="1" applyBorder="1" applyAlignment="1" applyProtection="1">
      <alignment horizontal="left" vertical="center"/>
    </xf>
    <xf numFmtId="2" fontId="8" fillId="0" borderId="0" xfId="0" quotePrefix="1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9" fontId="8" fillId="0" borderId="6" xfId="0" applyNumberFormat="1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right" vertical="center"/>
    </xf>
    <xf numFmtId="2" fontId="8" fillId="0" borderId="6" xfId="0" applyNumberFormat="1" applyFont="1" applyBorder="1" applyAlignment="1" applyProtection="1">
      <alignment horizontal="right" vertical="center"/>
    </xf>
    <xf numFmtId="0" fontId="8" fillId="0" borderId="6" xfId="0" quotePrefix="1" applyFont="1" applyBorder="1" applyAlignment="1" applyProtection="1">
      <alignment horizontal="left" vertical="center"/>
    </xf>
    <xf numFmtId="165" fontId="8" fillId="0" borderId="2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4" fontId="8" fillId="0" borderId="6" xfId="0" quotePrefix="1" applyNumberFormat="1" applyFont="1" applyBorder="1" applyAlignment="1" applyProtection="1">
      <alignment horizontal="right" vertical="center"/>
    </xf>
    <xf numFmtId="164" fontId="8" fillId="0" borderId="2" xfId="1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</xf>
    <xf numFmtId="2" fontId="8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14" fontId="0" fillId="0" borderId="0" xfId="0" applyNumberFormat="1"/>
    <xf numFmtId="2" fontId="2" fillId="0" borderId="8" xfId="0" applyNumberFormat="1" applyFont="1" applyBorder="1"/>
    <xf numFmtId="0" fontId="2" fillId="0" borderId="9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4" fillId="2" borderId="0" xfId="0" applyFont="1" applyFill="1"/>
    <xf numFmtId="0" fontId="4" fillId="0" borderId="0" xfId="0" applyFont="1" applyAlignment="1">
      <alignment horizontal="center"/>
    </xf>
    <xf numFmtId="0" fontId="14" fillId="2" borderId="0" xfId="0" applyFont="1" applyFill="1" applyAlignment="1"/>
    <xf numFmtId="0" fontId="14" fillId="2" borderId="0" xfId="0" applyFont="1" applyFill="1" applyAlignment="1">
      <alignment horizontal="center"/>
    </xf>
    <xf numFmtId="2" fontId="2" fillId="0" borderId="7" xfId="0" applyNumberFormat="1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7" xfId="0" applyFont="1" applyBorder="1"/>
    <xf numFmtId="2" fontId="1" fillId="0" borderId="7" xfId="0" applyNumberFormat="1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10" fontId="1" fillId="0" borderId="7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540582</xdr:colOff>
      <xdr:row>7</xdr:row>
      <xdr:rowOff>11100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CCE989-E6F3-4B8E-AEFB-C6DB0979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1197807" cy="1573200"/>
        </a:xfrm>
        <a:prstGeom prst="rect">
          <a:avLst/>
        </a:prstGeom>
        <a:effectLst>
          <a:outerShdw blurRad="50800" dist="50800" dir="5400000" sx="94000" sy="94000" algn="ctr" rotWithShape="0">
            <a:srgbClr val="000000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1"/>
  <sheetViews>
    <sheetView tabSelected="1" workbookViewId="0">
      <selection activeCell="K25" sqref="K25"/>
    </sheetView>
  </sheetViews>
  <sheetFormatPr baseColWidth="10" defaultColWidth="9.140625" defaultRowHeight="12.75" x14ac:dyDescent="0.2"/>
  <cols>
    <col min="1" max="1" width="9.85546875" style="2" customWidth="1"/>
    <col min="2" max="2" width="12.7109375" style="3" customWidth="1"/>
    <col min="3" max="3" width="38.42578125" style="3" customWidth="1"/>
    <col min="4" max="4" width="11.140625" style="3" customWidth="1"/>
    <col min="5" max="5" width="8" style="1" customWidth="1"/>
    <col min="6" max="16384" width="9.140625" style="3"/>
  </cols>
  <sheetData>
    <row r="2" spans="1:5" ht="23.25" x14ac:dyDescent="0.25">
      <c r="B2"/>
      <c r="C2" s="65" t="s">
        <v>61</v>
      </c>
      <c r="D2"/>
      <c r="E2"/>
    </row>
    <row r="3" spans="1:5" ht="21" x14ac:dyDescent="0.25">
      <c r="B3"/>
      <c r="C3" s="66" t="s">
        <v>45</v>
      </c>
      <c r="D3"/>
      <c r="E3"/>
    </row>
    <row r="4" spans="1:5" ht="23.25" x14ac:dyDescent="0.25">
      <c r="B4"/>
      <c r="C4" s="65" t="s">
        <v>46</v>
      </c>
      <c r="D4"/>
      <c r="E4"/>
    </row>
    <row r="5" spans="1:5" ht="15" x14ac:dyDescent="0.25">
      <c r="B5"/>
      <c r="C5" s="67"/>
      <c r="D5" s="68"/>
      <c r="E5"/>
    </row>
    <row r="6" spans="1:5" ht="15" x14ac:dyDescent="0.25">
      <c r="A6" s="71" t="s">
        <v>48</v>
      </c>
      <c r="B6" s="71"/>
      <c r="C6" s="71"/>
      <c r="D6" s="15"/>
      <c r="E6"/>
    </row>
    <row r="7" spans="1:5" ht="15" x14ac:dyDescent="0.25">
      <c r="A7" s="69" t="s">
        <v>49</v>
      </c>
      <c r="B7" s="69"/>
      <c r="C7" s="69"/>
      <c r="D7"/>
      <c r="E7"/>
    </row>
    <row r="8" spans="1:5" ht="15" x14ac:dyDescent="0.25">
      <c r="A8" s="69"/>
      <c r="B8" s="69"/>
      <c r="C8" s="72" t="s">
        <v>50</v>
      </c>
      <c r="D8"/>
      <c r="E8"/>
    </row>
    <row r="9" spans="1:5" ht="15" x14ac:dyDescent="0.25">
      <c r="B9"/>
      <c r="C9" s="70" t="s">
        <v>47</v>
      </c>
      <c r="D9" s="58"/>
      <c r="E9"/>
    </row>
    <row r="10" spans="1:5" ht="15" x14ac:dyDescent="0.25">
      <c r="A10"/>
      <c r="B10" s="13"/>
      <c r="C10"/>
      <c r="D10" s="15"/>
      <c r="E10" s="14"/>
    </row>
    <row r="11" spans="1:5" x14ac:dyDescent="0.2">
      <c r="A11" s="63" t="s">
        <v>44</v>
      </c>
      <c r="B11" s="64" t="s">
        <v>0</v>
      </c>
      <c r="C11" s="64" t="s">
        <v>1</v>
      </c>
      <c r="D11" s="64" t="s">
        <v>2</v>
      </c>
      <c r="E11" s="64" t="s">
        <v>3</v>
      </c>
    </row>
    <row r="12" spans="1:5" x14ac:dyDescent="0.2">
      <c r="A12" s="59">
        <v>1</v>
      </c>
      <c r="B12" s="60" t="s">
        <v>7</v>
      </c>
      <c r="C12" s="61"/>
      <c r="D12" s="61"/>
      <c r="E12" s="62"/>
    </row>
    <row r="13" spans="1:5" x14ac:dyDescent="0.2">
      <c r="A13" s="73"/>
      <c r="B13" s="81">
        <f>A12+0.01</f>
        <v>1.01</v>
      </c>
      <c r="C13" s="75" t="s">
        <v>11</v>
      </c>
      <c r="D13" s="76">
        <v>1</v>
      </c>
      <c r="E13" s="77" t="s">
        <v>5</v>
      </c>
    </row>
    <row r="14" spans="1:5" x14ac:dyDescent="0.2">
      <c r="A14" s="73"/>
      <c r="B14" s="81">
        <f>B13+0.01</f>
        <v>1.02</v>
      </c>
      <c r="C14" s="75" t="s">
        <v>4</v>
      </c>
      <c r="D14" s="76">
        <v>800</v>
      </c>
      <c r="E14" s="77" t="s">
        <v>10</v>
      </c>
    </row>
    <row r="15" spans="1:5" x14ac:dyDescent="0.2">
      <c r="B15" s="1"/>
      <c r="D15" s="8"/>
      <c r="E15" s="9"/>
    </row>
    <row r="16" spans="1:5" x14ac:dyDescent="0.2">
      <c r="B16" s="1"/>
      <c r="D16" s="8"/>
      <c r="E16" s="9"/>
    </row>
    <row r="17" spans="1:6" x14ac:dyDescent="0.2">
      <c r="A17" s="73">
        <v>2</v>
      </c>
      <c r="B17" s="80" t="s">
        <v>8</v>
      </c>
      <c r="C17" s="75"/>
      <c r="D17" s="75"/>
      <c r="E17" s="78"/>
    </row>
    <row r="18" spans="1:6" x14ac:dyDescent="0.2">
      <c r="A18" s="73"/>
      <c r="B18" s="63">
        <f>A17+0.01</f>
        <v>2.0099999999999998</v>
      </c>
      <c r="C18" s="75" t="s">
        <v>41</v>
      </c>
      <c r="D18" s="76">
        <v>70</v>
      </c>
      <c r="E18" s="77" t="s">
        <v>5</v>
      </c>
    </row>
    <row r="19" spans="1:6" x14ac:dyDescent="0.2">
      <c r="A19" s="73"/>
      <c r="B19" s="78">
        <v>2.02</v>
      </c>
      <c r="C19" s="75" t="s">
        <v>9</v>
      </c>
      <c r="D19" s="76">
        <v>226</v>
      </c>
      <c r="E19" s="77" t="s">
        <v>13</v>
      </c>
    </row>
    <row r="20" spans="1:6" x14ac:dyDescent="0.2">
      <c r="B20" s="1"/>
    </row>
    <row r="21" spans="1:6" x14ac:dyDescent="0.2">
      <c r="B21" s="1"/>
    </row>
    <row r="22" spans="1:6" x14ac:dyDescent="0.2">
      <c r="A22" s="73">
        <v>3</v>
      </c>
      <c r="B22" s="74" t="s">
        <v>12</v>
      </c>
      <c r="C22" s="75"/>
      <c r="D22" s="76"/>
      <c r="E22" s="77"/>
    </row>
    <row r="23" spans="1:6" x14ac:dyDescent="0.2">
      <c r="A23" s="73"/>
      <c r="B23" s="78">
        <v>3.01</v>
      </c>
      <c r="C23" s="79" t="s">
        <v>42</v>
      </c>
      <c r="D23" s="76">
        <v>1510</v>
      </c>
      <c r="E23" s="77" t="s">
        <v>43</v>
      </c>
    </row>
    <row r="24" spans="1:6" x14ac:dyDescent="0.2">
      <c r="A24" s="73"/>
      <c r="B24" s="78">
        <v>3.03</v>
      </c>
      <c r="C24" s="79" t="s">
        <v>51</v>
      </c>
      <c r="D24" s="76">
        <v>1510</v>
      </c>
      <c r="E24" s="77" t="s">
        <v>10</v>
      </c>
    </row>
    <row r="25" spans="1:6" x14ac:dyDescent="0.2">
      <c r="B25" s="1"/>
      <c r="D25" s="8"/>
      <c r="E25" s="9"/>
    </row>
    <row r="27" spans="1:6" x14ac:dyDescent="0.2">
      <c r="A27" s="73">
        <v>4</v>
      </c>
      <c r="B27" s="80" t="s">
        <v>52</v>
      </c>
      <c r="C27" s="75"/>
      <c r="D27" s="75"/>
      <c r="E27" s="78"/>
      <c r="F27" s="82"/>
    </row>
    <row r="28" spans="1:6" x14ac:dyDescent="0.2">
      <c r="A28" s="73"/>
      <c r="B28" s="81">
        <f>A27+0.01</f>
        <v>4.01</v>
      </c>
      <c r="C28" s="75" t="s">
        <v>53</v>
      </c>
      <c r="D28" s="84">
        <v>0.1</v>
      </c>
      <c r="E28" s="84" t="s">
        <v>60</v>
      </c>
      <c r="F28" s="83"/>
    </row>
    <row r="29" spans="1:6" x14ac:dyDescent="0.2">
      <c r="A29" s="73"/>
      <c r="B29" s="81">
        <f>B28+0.01</f>
        <v>4.0199999999999996</v>
      </c>
      <c r="C29" s="75" t="s">
        <v>54</v>
      </c>
      <c r="D29" s="84">
        <v>2.5000000000000001E-2</v>
      </c>
      <c r="E29" s="84" t="s">
        <v>60</v>
      </c>
      <c r="F29" s="83"/>
    </row>
    <row r="30" spans="1:6" x14ac:dyDescent="0.2">
      <c r="A30" s="73"/>
      <c r="B30" s="81">
        <f t="shared" ref="B30:B35" si="0">B29+0.01</f>
        <v>4.0299999999999994</v>
      </c>
      <c r="C30" s="75" t="s">
        <v>55</v>
      </c>
      <c r="D30" s="84">
        <v>0.03</v>
      </c>
      <c r="E30" s="84" t="s">
        <v>60</v>
      </c>
      <c r="F30" s="83"/>
    </row>
    <row r="31" spans="1:6" x14ac:dyDescent="0.2">
      <c r="A31" s="73"/>
      <c r="B31" s="81">
        <f t="shared" si="0"/>
        <v>4.0399999999999991</v>
      </c>
      <c r="C31" s="75" t="s">
        <v>62</v>
      </c>
      <c r="D31" s="84">
        <v>2.5000000000000001E-2</v>
      </c>
      <c r="E31" s="84" t="s">
        <v>60</v>
      </c>
      <c r="F31" s="82"/>
    </row>
    <row r="32" spans="1:6" x14ac:dyDescent="0.2">
      <c r="A32" s="73"/>
      <c r="B32" s="81">
        <f t="shared" si="0"/>
        <v>4.0499999999999989</v>
      </c>
      <c r="C32" s="75" t="s">
        <v>56</v>
      </c>
      <c r="D32" s="84">
        <v>2.1000000000000001E-2</v>
      </c>
      <c r="E32" s="84" t="s">
        <v>60</v>
      </c>
      <c r="F32" s="82"/>
    </row>
    <row r="33" spans="1:6" x14ac:dyDescent="0.2">
      <c r="A33" s="73"/>
      <c r="B33" s="81">
        <f t="shared" si="0"/>
        <v>4.0599999999999987</v>
      </c>
      <c r="C33" s="75" t="s">
        <v>57</v>
      </c>
      <c r="D33" s="84">
        <v>1E-3</v>
      </c>
      <c r="E33" s="84" t="s">
        <v>60</v>
      </c>
      <c r="F33" s="82"/>
    </row>
    <row r="34" spans="1:6" x14ac:dyDescent="0.2">
      <c r="A34" s="73"/>
      <c r="B34" s="81">
        <f t="shared" si="0"/>
        <v>4.0699999999999985</v>
      </c>
      <c r="C34" s="75" t="s">
        <v>58</v>
      </c>
      <c r="D34" s="84">
        <v>0.01</v>
      </c>
      <c r="E34" s="84" t="s">
        <v>60</v>
      </c>
      <c r="F34" s="82"/>
    </row>
    <row r="35" spans="1:6" x14ac:dyDescent="0.2">
      <c r="A35" s="73"/>
      <c r="B35" s="81">
        <f t="shared" si="0"/>
        <v>4.0799999999999983</v>
      </c>
      <c r="C35" s="75" t="s">
        <v>59</v>
      </c>
      <c r="D35" s="84">
        <v>0.18</v>
      </c>
      <c r="E35" s="84" t="s">
        <v>60</v>
      </c>
      <c r="F35" s="82"/>
    </row>
    <row r="36" spans="1:6" x14ac:dyDescent="0.2">
      <c r="A36" s="73"/>
      <c r="B36" s="78">
        <v>4.09</v>
      </c>
      <c r="C36" s="75" t="s">
        <v>63</v>
      </c>
      <c r="D36" s="84">
        <v>0.05</v>
      </c>
      <c r="E36" s="77" t="s">
        <v>60</v>
      </c>
    </row>
    <row r="39" spans="1:6" x14ac:dyDescent="0.2">
      <c r="B39" s="5"/>
      <c r="D39" s="8"/>
    </row>
    <row r="40" spans="1:6" x14ac:dyDescent="0.2">
      <c r="B40" s="5"/>
      <c r="D40" s="8"/>
      <c r="E40" s="9"/>
    </row>
    <row r="41" spans="1:6" x14ac:dyDescent="0.2">
      <c r="B41" s="5"/>
      <c r="D41" s="8"/>
    </row>
    <row r="42" spans="1:6" x14ac:dyDescent="0.2">
      <c r="B42" s="5"/>
      <c r="D42" s="8"/>
      <c r="E42" s="9"/>
    </row>
    <row r="43" spans="1:6" x14ac:dyDescent="0.2">
      <c r="B43" s="1"/>
    </row>
    <row r="44" spans="1:6" x14ac:dyDescent="0.2">
      <c r="B44" s="10"/>
      <c r="D44" s="8"/>
      <c r="E44" s="9"/>
    </row>
    <row r="45" spans="1:6" x14ac:dyDescent="0.2">
      <c r="B45" s="1"/>
      <c r="C45" s="4"/>
      <c r="D45" s="8"/>
      <c r="E45" s="9"/>
    </row>
    <row r="46" spans="1:6" x14ac:dyDescent="0.2">
      <c r="B46" s="1"/>
      <c r="D46" s="8"/>
      <c r="E46" s="9"/>
    </row>
    <row r="47" spans="1:6" x14ac:dyDescent="0.2">
      <c r="B47" s="1"/>
      <c r="D47" s="8"/>
      <c r="E47" s="9"/>
    </row>
    <row r="48" spans="1:6" x14ac:dyDescent="0.2">
      <c r="B48" s="10"/>
      <c r="D48" s="8"/>
      <c r="E48" s="9"/>
    </row>
    <row r="49" spans="2:5" x14ac:dyDescent="0.2">
      <c r="B49" s="1"/>
      <c r="D49" s="8"/>
      <c r="E49" s="9"/>
    </row>
    <row r="50" spans="2:5" x14ac:dyDescent="0.2">
      <c r="B50" s="1"/>
      <c r="D50" s="8"/>
      <c r="E50" s="9"/>
    </row>
    <row r="51" spans="2:5" x14ac:dyDescent="0.2">
      <c r="B51" s="1"/>
      <c r="D51" s="8"/>
      <c r="E51" s="12"/>
    </row>
    <row r="52" spans="2:5" x14ac:dyDescent="0.2">
      <c r="B52" s="10"/>
      <c r="D52" s="8"/>
      <c r="E52" s="12"/>
    </row>
    <row r="53" spans="2:5" ht="15" x14ac:dyDescent="0.25">
      <c r="B53" s="13"/>
      <c r="C53"/>
      <c r="D53" s="8"/>
      <c r="E53" s="12"/>
    </row>
    <row r="54" spans="2:5" ht="15" x14ac:dyDescent="0.25">
      <c r="B54" s="13"/>
      <c r="C54"/>
      <c r="D54" s="8"/>
      <c r="E54" s="12"/>
    </row>
    <row r="55" spans="2:5" ht="15" x14ac:dyDescent="0.25">
      <c r="B55" s="13"/>
      <c r="C55"/>
      <c r="D55" s="8"/>
      <c r="E55" s="12"/>
    </row>
    <row r="56" spans="2:5" ht="15" x14ac:dyDescent="0.25">
      <c r="B56" s="13"/>
      <c r="C56"/>
      <c r="D56" s="8"/>
      <c r="E56" s="12"/>
    </row>
    <row r="57" spans="2:5" x14ac:dyDescent="0.2">
      <c r="B57" s="10"/>
      <c r="D57" s="8"/>
      <c r="E57" s="12"/>
    </row>
    <row r="58" spans="2:5" x14ac:dyDescent="0.2">
      <c r="B58" s="7"/>
    </row>
    <row r="59" spans="2:5" x14ac:dyDescent="0.2">
      <c r="B59" s="16"/>
      <c r="D59" s="8"/>
      <c r="E59" s="9"/>
    </row>
    <row r="60" spans="2:5" x14ac:dyDescent="0.2">
      <c r="B60" s="16"/>
      <c r="D60" s="8"/>
      <c r="E60" s="9"/>
    </row>
    <row r="61" spans="2:5" x14ac:dyDescent="0.2">
      <c r="B61" s="1"/>
      <c r="D61" s="8"/>
      <c r="E61" s="9"/>
    </row>
    <row r="62" spans="2:5" x14ac:dyDescent="0.2">
      <c r="B62" s="10"/>
      <c r="C62" s="11"/>
      <c r="D62" s="8"/>
      <c r="E62" s="9"/>
    </row>
    <row r="63" spans="2:5" x14ac:dyDescent="0.2">
      <c r="B63" s="5"/>
      <c r="D63" s="8"/>
    </row>
    <row r="64" spans="2:5" x14ac:dyDescent="0.2">
      <c r="B64" s="5"/>
      <c r="D64" s="8"/>
      <c r="E64" s="9"/>
    </row>
    <row r="65" spans="2:5" x14ac:dyDescent="0.2">
      <c r="B65" s="5"/>
      <c r="D65" s="8"/>
    </row>
    <row r="66" spans="2:5" x14ac:dyDescent="0.2">
      <c r="B66" s="5"/>
      <c r="D66" s="8"/>
      <c r="E66" s="9"/>
    </row>
    <row r="67" spans="2:5" x14ac:dyDescent="0.2">
      <c r="B67" s="1"/>
    </row>
    <row r="68" spans="2:5" x14ac:dyDescent="0.2">
      <c r="B68" s="10"/>
      <c r="D68" s="8"/>
      <c r="E68" s="9"/>
    </row>
    <row r="69" spans="2:5" x14ac:dyDescent="0.2">
      <c r="B69" s="1"/>
      <c r="C69" s="4"/>
      <c r="D69" s="8"/>
      <c r="E69" s="9"/>
    </row>
    <row r="70" spans="2:5" x14ac:dyDescent="0.2">
      <c r="B70" s="1"/>
      <c r="D70" s="8"/>
      <c r="E70" s="9"/>
    </row>
    <row r="71" spans="2:5" x14ac:dyDescent="0.2">
      <c r="B71" s="1"/>
      <c r="D71" s="8"/>
      <c r="E71" s="9"/>
    </row>
    <row r="72" spans="2:5" x14ac:dyDescent="0.2">
      <c r="B72" s="10"/>
      <c r="D72" s="8"/>
      <c r="E72" s="9"/>
    </row>
    <row r="73" spans="2:5" x14ac:dyDescent="0.2">
      <c r="B73" s="1"/>
      <c r="D73" s="8"/>
      <c r="E73" s="9"/>
    </row>
    <row r="74" spans="2:5" x14ac:dyDescent="0.2">
      <c r="B74" s="1"/>
      <c r="D74" s="8"/>
      <c r="E74" s="9"/>
    </row>
    <row r="75" spans="2:5" x14ac:dyDescent="0.2">
      <c r="B75" s="1"/>
      <c r="D75" s="8"/>
      <c r="E75" s="12"/>
    </row>
    <row r="76" spans="2:5" x14ac:dyDescent="0.2">
      <c r="B76" s="1"/>
      <c r="E76" s="6"/>
    </row>
    <row r="77" spans="2:5" x14ac:dyDescent="0.2">
      <c r="B77" s="1"/>
      <c r="E77" s="12"/>
    </row>
    <row r="78" spans="2:5" x14ac:dyDescent="0.2">
      <c r="B78" s="1"/>
      <c r="E78" s="6"/>
    </row>
    <row r="79" spans="2:5" x14ac:dyDescent="0.2">
      <c r="B79" s="1"/>
      <c r="E79" s="6"/>
    </row>
    <row r="80" spans="2:5" x14ac:dyDescent="0.2">
      <c r="B80" s="1"/>
      <c r="E80" s="6"/>
    </row>
    <row r="81" spans="2:5" x14ac:dyDescent="0.2">
      <c r="B81" s="1"/>
      <c r="E81" s="6"/>
    </row>
    <row r="100" spans="2:5" x14ac:dyDescent="0.2">
      <c r="B100" s="1"/>
    </row>
    <row r="101" spans="2:5" x14ac:dyDescent="0.2">
      <c r="B101" s="1"/>
      <c r="E101" s="6"/>
    </row>
    <row r="102" spans="2:5" x14ac:dyDescent="0.2">
      <c r="B102" s="1"/>
    </row>
    <row r="106" spans="2:5" x14ac:dyDescent="0.2">
      <c r="B106" s="1"/>
    </row>
    <row r="107" spans="2:5" x14ac:dyDescent="0.2">
      <c r="B107" s="1"/>
    </row>
    <row r="108" spans="2:5" x14ac:dyDescent="0.2">
      <c r="B108" s="1"/>
    </row>
    <row r="109" spans="2:5" x14ac:dyDescent="0.2">
      <c r="B109" s="1"/>
    </row>
    <row r="110" spans="2:5" x14ac:dyDescent="0.2">
      <c r="B110" s="1"/>
    </row>
    <row r="111" spans="2:5" x14ac:dyDescent="0.2">
      <c r="B111" s="1"/>
    </row>
    <row r="112" spans="2:5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0" workbookViewId="0">
      <selection activeCell="J30" sqref="J30"/>
    </sheetView>
  </sheetViews>
  <sheetFormatPr baseColWidth="10" defaultColWidth="9.140625" defaultRowHeight="15" x14ac:dyDescent="0.25"/>
  <sheetData>
    <row r="1" spans="1:13" x14ac:dyDescent="0.25">
      <c r="A1" s="17" t="s">
        <v>15</v>
      </c>
      <c r="B1" s="18"/>
      <c r="C1" s="18"/>
      <c r="D1" s="18"/>
      <c r="E1" s="18"/>
      <c r="F1" s="18"/>
      <c r="G1" s="18"/>
      <c r="H1" s="19"/>
      <c r="I1" s="20"/>
      <c r="J1" s="19"/>
      <c r="K1" s="21"/>
      <c r="L1" s="22"/>
      <c r="M1" s="23"/>
    </row>
    <row r="2" spans="1:13" x14ac:dyDescent="0.25">
      <c r="A2" s="24" t="s">
        <v>18</v>
      </c>
      <c r="B2" s="24"/>
      <c r="C2" s="24"/>
      <c r="D2" s="24"/>
      <c r="E2" s="24"/>
      <c r="F2" s="24"/>
      <c r="G2" s="25"/>
      <c r="H2" s="26">
        <v>1.1000000000000001</v>
      </c>
      <c r="I2" s="27" t="s">
        <v>13</v>
      </c>
      <c r="J2" s="28">
        <v>6053.4</v>
      </c>
      <c r="K2" s="29">
        <f>ROUND(H2*J2,2)</f>
        <v>6658.74</v>
      </c>
      <c r="L2" s="30">
        <f>IF(K2="","",IF(K2="P.A.","",IF($M2&gt;0,$M2/M2,"")))</f>
        <v>1</v>
      </c>
      <c r="M2" s="31">
        <v>6723.64</v>
      </c>
    </row>
    <row r="3" spans="1:13" x14ac:dyDescent="0.25">
      <c r="A3" s="24">
        <f>A$3179</f>
        <v>0</v>
      </c>
      <c r="B3" s="24"/>
      <c r="C3" s="24"/>
      <c r="D3" s="24"/>
      <c r="E3" s="24"/>
      <c r="F3" s="24"/>
      <c r="G3" s="25"/>
      <c r="H3" s="26">
        <v>0</v>
      </c>
      <c r="I3" s="27" t="s">
        <v>13</v>
      </c>
      <c r="J3" s="28"/>
      <c r="K3" s="29">
        <f>ROUND(H3*J3,2)</f>
        <v>0</v>
      </c>
      <c r="L3" s="30" t="str">
        <f>IF(K3="","",IF(K3="P.A.","",IF($M3&gt;0,$M3/M3,"")))</f>
        <v/>
      </c>
      <c r="M3" s="31"/>
    </row>
    <row r="4" spans="1:13" x14ac:dyDescent="0.25">
      <c r="A4" s="24">
        <f>A$3180</f>
        <v>0</v>
      </c>
      <c r="B4" s="24"/>
      <c r="C4" s="24"/>
      <c r="D4" s="24"/>
      <c r="E4" s="24"/>
      <c r="F4" s="24"/>
      <c r="G4" s="25"/>
      <c r="H4" s="32">
        <f>ROUND(0.1641*1.1,4)</f>
        <v>0.18049999999999999</v>
      </c>
      <c r="I4" s="27" t="s">
        <v>16</v>
      </c>
      <c r="J4" s="28">
        <v>418.56</v>
      </c>
      <c r="K4" s="29"/>
      <c r="L4" s="30" t="str">
        <f>IF(K4="","",IF(K4="P.A.","",IF($M4&gt;0,$M4/M4,"")))</f>
        <v/>
      </c>
      <c r="M4" s="31" t="s">
        <v>17</v>
      </c>
    </row>
    <row r="5" spans="1:13" x14ac:dyDescent="0.25">
      <c r="M5" s="33">
        <f>SUM(M2:M4)</f>
        <v>6723.64</v>
      </c>
    </row>
    <row r="6" spans="1:13" x14ac:dyDescent="0.25">
      <c r="A6" s="34" t="s">
        <v>30</v>
      </c>
      <c r="B6" s="35"/>
      <c r="C6" s="35"/>
      <c r="D6" s="35"/>
      <c r="E6" s="35"/>
      <c r="F6" s="35"/>
      <c r="G6" s="35"/>
      <c r="H6" s="19"/>
      <c r="I6" s="20"/>
      <c r="J6" s="19"/>
      <c r="K6" s="19"/>
    </row>
    <row r="7" spans="1:13" x14ac:dyDescent="0.25">
      <c r="A7" s="36" t="s">
        <v>19</v>
      </c>
      <c r="B7" s="37"/>
      <c r="C7" s="38">
        <v>0.1</v>
      </c>
      <c r="D7" s="39" t="s">
        <v>6</v>
      </c>
      <c r="E7" s="37"/>
      <c r="F7" s="37"/>
      <c r="G7" s="37"/>
      <c r="H7" s="19"/>
      <c r="I7" s="20"/>
      <c r="J7" s="19"/>
      <c r="K7" s="19"/>
    </row>
    <row r="8" spans="1:13" x14ac:dyDescent="0.25">
      <c r="A8" s="36" t="s">
        <v>20</v>
      </c>
      <c r="B8" s="37"/>
      <c r="C8" s="38">
        <v>0.1</v>
      </c>
      <c r="D8" s="39" t="s">
        <v>13</v>
      </c>
      <c r="E8" s="37"/>
      <c r="F8" s="37"/>
      <c r="G8" s="37"/>
      <c r="H8" s="19"/>
      <c r="I8" s="20"/>
      <c r="J8" s="19"/>
      <c r="K8" s="19"/>
    </row>
    <row r="9" spans="1:13" x14ac:dyDescent="0.25">
      <c r="A9" s="36" t="s">
        <v>21</v>
      </c>
      <c r="B9" s="37"/>
      <c r="C9" s="38">
        <v>1</v>
      </c>
      <c r="D9" s="39" t="s">
        <v>13</v>
      </c>
      <c r="E9" s="37"/>
      <c r="F9" s="37"/>
      <c r="G9" s="37"/>
      <c r="H9" s="19"/>
      <c r="I9" s="20"/>
      <c r="J9" s="19"/>
      <c r="K9" s="19"/>
    </row>
    <row r="10" spans="1:13" x14ac:dyDescent="0.25">
      <c r="A10" s="36" t="s">
        <v>22</v>
      </c>
      <c r="B10" s="37"/>
      <c r="C10" s="38">
        <v>10</v>
      </c>
      <c r="D10" s="39" t="s">
        <v>23</v>
      </c>
      <c r="E10" s="37"/>
      <c r="F10" s="37"/>
      <c r="G10" s="37"/>
      <c r="H10" s="19"/>
      <c r="I10" s="20"/>
      <c r="J10" s="19"/>
      <c r="K10" s="19"/>
    </row>
    <row r="11" spans="1:13" x14ac:dyDescent="0.25">
      <c r="A11" s="40"/>
      <c r="B11" s="41"/>
      <c r="C11" s="41"/>
      <c r="D11" s="41"/>
      <c r="E11" s="41"/>
      <c r="F11" s="41"/>
      <c r="G11" s="41"/>
      <c r="H11" s="19"/>
      <c r="I11" s="20"/>
      <c r="J11" s="19"/>
      <c r="K11" s="19"/>
    </row>
    <row r="12" spans="1:13" x14ac:dyDescent="0.25">
      <c r="A12" s="24" t="s">
        <v>31</v>
      </c>
      <c r="B12" s="24"/>
      <c r="C12" s="24"/>
      <c r="D12" s="24"/>
      <c r="E12" s="24"/>
      <c r="F12" s="24"/>
      <c r="G12" s="25"/>
      <c r="H12" s="26">
        <v>1</v>
      </c>
      <c r="I12" s="27" t="s">
        <v>10</v>
      </c>
      <c r="J12" s="29">
        <v>150</v>
      </c>
      <c r="K12" s="29">
        <f t="shared" ref="K12:K15" si="0">ROUND(H12*J12,2)</f>
        <v>150</v>
      </c>
    </row>
    <row r="13" spans="1:13" x14ac:dyDescent="0.25">
      <c r="A13" s="24" t="s">
        <v>29</v>
      </c>
      <c r="B13" s="24"/>
      <c r="C13" s="24"/>
      <c r="D13" s="24"/>
      <c r="E13" s="24"/>
      <c r="F13" s="24"/>
      <c r="G13" s="25"/>
      <c r="H13" s="26">
        <v>6.9000000000000006E-2</v>
      </c>
      <c r="I13" s="27" t="s">
        <v>13</v>
      </c>
      <c r="J13" s="28">
        <f>M5</f>
        <v>6723.64</v>
      </c>
      <c r="K13" s="29">
        <f t="shared" si="0"/>
        <v>463.93</v>
      </c>
    </row>
    <row r="14" spans="1:13" x14ac:dyDescent="0.25">
      <c r="A14" s="24" t="s">
        <v>25</v>
      </c>
      <c r="B14" s="24"/>
      <c r="C14" s="24"/>
      <c r="D14" s="24"/>
      <c r="E14" s="24"/>
      <c r="F14" s="24"/>
      <c r="G14" s="25"/>
      <c r="H14" s="26">
        <v>0.01</v>
      </c>
      <c r="I14" s="27" t="s">
        <v>13</v>
      </c>
      <c r="J14" s="28">
        <v>6986.12</v>
      </c>
      <c r="K14" s="29">
        <f t="shared" si="0"/>
        <v>69.86</v>
      </c>
    </row>
    <row r="15" spans="1:13" x14ac:dyDescent="0.25">
      <c r="A15" s="24" t="s">
        <v>26</v>
      </c>
      <c r="B15" s="24"/>
      <c r="C15" s="24"/>
      <c r="D15" s="24"/>
      <c r="E15" s="24"/>
      <c r="F15" s="24"/>
      <c r="G15" s="25"/>
      <c r="H15" s="26">
        <v>1</v>
      </c>
      <c r="I15" s="27" t="s">
        <v>23</v>
      </c>
      <c r="J15" s="28">
        <v>131.11000000000001</v>
      </c>
      <c r="K15" s="29">
        <f t="shared" si="0"/>
        <v>131.11000000000001</v>
      </c>
    </row>
    <row r="16" spans="1:13" x14ac:dyDescent="0.25">
      <c r="A16" s="41"/>
      <c r="B16" s="41"/>
      <c r="C16" s="41"/>
      <c r="D16" s="41"/>
      <c r="E16" s="41"/>
      <c r="F16" s="41"/>
      <c r="G16" s="41"/>
      <c r="H16" s="42"/>
      <c r="I16" s="43"/>
      <c r="J16" s="44" t="s">
        <v>27</v>
      </c>
      <c r="K16" s="45">
        <f>ROUND(SUM(K12:K15),2)</f>
        <v>814.9</v>
      </c>
    </row>
    <row r="17" spans="1:11" x14ac:dyDescent="0.25">
      <c r="A17" s="41"/>
      <c r="B17" s="41"/>
      <c r="C17" s="41"/>
      <c r="D17" s="41"/>
      <c r="E17" s="41"/>
      <c r="F17" s="41"/>
      <c r="G17" s="41"/>
      <c r="H17" s="42"/>
      <c r="I17" s="43"/>
      <c r="J17" s="46" t="s">
        <v>28</v>
      </c>
      <c r="K17" s="45">
        <f>ROUND(K16/H15,2)</f>
        <v>814.9</v>
      </c>
    </row>
    <row r="18" spans="1:11" x14ac:dyDescent="0.25">
      <c r="A18" s="47" t="s">
        <v>32</v>
      </c>
      <c r="B18" s="24"/>
      <c r="C18" s="24"/>
      <c r="D18" s="24"/>
      <c r="E18" s="24"/>
      <c r="F18" s="24"/>
      <c r="G18" s="25"/>
      <c r="H18" s="19"/>
      <c r="I18" s="20"/>
      <c r="J18" s="19"/>
      <c r="K18" s="19"/>
    </row>
    <row r="19" spans="1:11" x14ac:dyDescent="0.25">
      <c r="A19" s="24" t="s">
        <v>35</v>
      </c>
      <c r="B19" s="24"/>
      <c r="C19" s="24"/>
      <c r="D19" s="24"/>
      <c r="E19" s="24"/>
      <c r="F19" s="24"/>
      <c r="G19" s="25"/>
      <c r="H19" s="48">
        <v>0.105</v>
      </c>
      <c r="I19" s="27" t="s">
        <v>13</v>
      </c>
      <c r="J19" s="28">
        <f>J13</f>
        <v>6723.64</v>
      </c>
      <c r="K19" s="29">
        <f t="shared" ref="K19:K21" si="1">ROUND(H19*J19,2)</f>
        <v>705.98</v>
      </c>
    </row>
    <row r="20" spans="1:11" x14ac:dyDescent="0.25">
      <c r="A20" s="24" t="s">
        <v>33</v>
      </c>
      <c r="B20" s="24"/>
      <c r="C20" s="24"/>
      <c r="D20" s="24"/>
      <c r="E20" s="24"/>
      <c r="F20" s="24"/>
      <c r="G20" s="25"/>
      <c r="H20" s="48">
        <v>8.7999999999999995E-2</v>
      </c>
      <c r="I20" s="27" t="s">
        <v>24</v>
      </c>
      <c r="J20" s="28">
        <v>210.41</v>
      </c>
      <c r="K20" s="29">
        <f t="shared" si="1"/>
        <v>18.52</v>
      </c>
    </row>
    <row r="21" spans="1:11" x14ac:dyDescent="0.25">
      <c r="A21" s="24" t="s">
        <v>36</v>
      </c>
      <c r="B21" s="24"/>
      <c r="C21" s="24"/>
      <c r="D21" s="24"/>
      <c r="E21" s="24"/>
      <c r="F21" s="24"/>
      <c r="G21" s="25"/>
      <c r="H21" s="26">
        <v>1</v>
      </c>
      <c r="I21" s="27" t="s">
        <v>6</v>
      </c>
      <c r="J21" s="28">
        <v>100</v>
      </c>
      <c r="K21" s="29">
        <f t="shared" si="1"/>
        <v>100</v>
      </c>
    </row>
    <row r="22" spans="1:11" x14ac:dyDescent="0.25">
      <c r="A22" s="49"/>
      <c r="B22" s="49"/>
      <c r="C22" s="49"/>
      <c r="D22" s="49"/>
      <c r="E22" s="49"/>
      <c r="F22" s="49"/>
      <c r="G22" s="50"/>
      <c r="H22" s="51"/>
      <c r="I22" s="43"/>
      <c r="J22" s="52" t="s">
        <v>34</v>
      </c>
      <c r="K22" s="53">
        <f>ROUND(SUM(K19:K21),2)</f>
        <v>824.5</v>
      </c>
    </row>
    <row r="24" spans="1:11" x14ac:dyDescent="0.25">
      <c r="A24" s="47" t="s">
        <v>14</v>
      </c>
    </row>
    <row r="25" spans="1:11" x14ac:dyDescent="0.25">
      <c r="A25" s="24" t="s">
        <v>37</v>
      </c>
      <c r="H25" s="26">
        <v>1</v>
      </c>
      <c r="I25" s="27" t="s">
        <v>6</v>
      </c>
      <c r="J25" s="28">
        <v>100</v>
      </c>
      <c r="K25" s="29">
        <f t="shared" ref="K25:K26" si="2">ROUND(H25*J25,2)</f>
        <v>100</v>
      </c>
    </row>
    <row r="26" spans="1:11" x14ac:dyDescent="0.25">
      <c r="A26" s="54" t="s">
        <v>38</v>
      </c>
      <c r="H26" s="26">
        <v>1</v>
      </c>
      <c r="I26" s="27" t="s">
        <v>6</v>
      </c>
      <c r="J26" s="28">
        <v>2.2999999999999998</v>
      </c>
      <c r="K26" s="29">
        <f t="shared" si="2"/>
        <v>2.2999999999999998</v>
      </c>
    </row>
    <row r="27" spans="1:11" x14ac:dyDescent="0.25">
      <c r="A27" s="54" t="s">
        <v>39</v>
      </c>
      <c r="H27" s="26">
        <v>1</v>
      </c>
      <c r="I27" s="27" t="s">
        <v>6</v>
      </c>
      <c r="J27" s="28">
        <v>250</v>
      </c>
      <c r="K27" s="29">
        <f t="shared" ref="K27:K28" si="3">ROUND(H27*J27,2)</f>
        <v>250</v>
      </c>
    </row>
    <row r="28" spans="1:11" x14ac:dyDescent="0.25">
      <c r="A28" s="54" t="s">
        <v>40</v>
      </c>
      <c r="H28" s="55">
        <v>1</v>
      </c>
      <c r="I28" s="56" t="s">
        <v>6</v>
      </c>
      <c r="J28" s="57">
        <v>97.7</v>
      </c>
      <c r="K28" s="29">
        <f t="shared" si="3"/>
        <v>97.7</v>
      </c>
    </row>
    <row r="29" spans="1:11" x14ac:dyDescent="0.25">
      <c r="J29" s="52" t="s">
        <v>34</v>
      </c>
      <c r="K29" s="45">
        <f>SUM(K25:K28)</f>
        <v>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2022-06-09T08:05:51Z</dcterms:modified>
</cp:coreProperties>
</file>